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1"/>
  <c r="E36" l="1"/>
  <c r="H36" s="1"/>
  <c r="E6" l="1"/>
  <c r="H6" s="1"/>
  <c r="J6" s="1"/>
  <c r="E7"/>
  <c r="H7" s="1"/>
  <c r="J7" s="1"/>
  <c r="E8"/>
  <c r="H8" s="1"/>
  <c r="J8" s="1"/>
  <c r="E9"/>
  <c r="H9" s="1"/>
  <c r="J9" s="1"/>
  <c r="E10"/>
  <c r="H10" s="1"/>
  <c r="J10" s="1"/>
  <c r="E11"/>
  <c r="H11" s="1"/>
  <c r="J11" s="1"/>
  <c r="E12"/>
  <c r="H12" s="1"/>
  <c r="J12" s="1"/>
  <c r="E13"/>
  <c r="H13" s="1"/>
  <c r="J13" s="1"/>
  <c r="E14"/>
  <c r="H14" s="1"/>
  <c r="E15"/>
  <c r="H15" s="1"/>
  <c r="J15" s="1"/>
  <c r="E16"/>
  <c r="H16" s="1"/>
  <c r="J16" s="1"/>
  <c r="E17"/>
  <c r="H17" s="1"/>
  <c r="J17" s="1"/>
  <c r="E18"/>
  <c r="H18" s="1"/>
  <c r="J18" s="1"/>
  <c r="E19"/>
  <c r="H19" s="1"/>
  <c r="J19" s="1"/>
  <c r="E20"/>
  <c r="H20" s="1"/>
  <c r="J20" s="1"/>
  <c r="E46"/>
  <c r="H46" s="1"/>
  <c r="J46" s="1"/>
  <c r="E21"/>
  <c r="H21" s="1"/>
  <c r="J21" s="1"/>
  <c r="E22"/>
  <c r="H22" s="1"/>
  <c r="E23"/>
  <c r="H23" s="1"/>
  <c r="J23" s="1"/>
  <c r="E24"/>
  <c r="H24" s="1"/>
  <c r="J24" s="1"/>
  <c r="E25"/>
  <c r="H25" s="1"/>
  <c r="J25" s="1"/>
  <c r="E26"/>
  <c r="H26" s="1"/>
  <c r="J26" s="1"/>
  <c r="E27"/>
  <c r="H27" s="1"/>
  <c r="J27" s="1"/>
  <c r="E28"/>
  <c r="H28" s="1"/>
  <c r="E29"/>
  <c r="H29" s="1"/>
  <c r="J29" s="1"/>
  <c r="E30"/>
  <c r="H30" s="1"/>
  <c r="J30" s="1"/>
  <c r="E31"/>
  <c r="H31" s="1"/>
  <c r="J31" s="1"/>
  <c r="E32"/>
  <c r="H32" s="1"/>
  <c r="J32" s="1"/>
  <c r="E33"/>
  <c r="H33" s="1"/>
  <c r="E34"/>
  <c r="H34" s="1"/>
  <c r="J34" s="1"/>
  <c r="E37"/>
  <c r="H37" s="1"/>
  <c r="J37" s="1"/>
  <c r="E39"/>
  <c r="E40"/>
  <c r="H40" s="1"/>
  <c r="J40" s="1"/>
  <c r="E41"/>
  <c r="H41" s="1"/>
  <c r="J41" s="1"/>
  <c r="E42"/>
  <c r="H42" s="1"/>
  <c r="J42" s="1"/>
  <c r="E43"/>
  <c r="H43" s="1"/>
  <c r="J43" s="1"/>
  <c r="E44"/>
  <c r="H44" s="1"/>
  <c r="J44" s="1"/>
  <c r="E45"/>
  <c r="H45" s="1"/>
  <c r="J45" s="1"/>
  <c r="E35"/>
  <c r="H35" s="1"/>
  <c r="J35" s="1"/>
  <c r="E47"/>
  <c r="H47" s="1"/>
  <c r="E48"/>
  <c r="H48" s="1"/>
  <c r="E49"/>
  <c r="H49" s="1"/>
  <c r="J49" s="1"/>
  <c r="E50"/>
  <c r="H50" s="1"/>
  <c r="J50" s="1"/>
  <c r="E51"/>
  <c r="H51" s="1"/>
  <c r="J51" s="1"/>
  <c r="E52"/>
  <c r="H52" s="1"/>
  <c r="J52" s="1"/>
  <c r="E53"/>
  <c r="H53" s="1"/>
  <c r="J53" s="1"/>
  <c r="E54"/>
  <c r="H54" s="1"/>
  <c r="J54" s="1"/>
  <c r="E55"/>
  <c r="H55" s="1"/>
  <c r="E56"/>
  <c r="H56" s="1"/>
  <c r="E57"/>
  <c r="H57" s="1"/>
  <c r="J57" s="1"/>
  <c r="E59"/>
  <c r="E60"/>
  <c r="E61"/>
  <c r="E62"/>
  <c r="E5"/>
  <c r="H5" s="1"/>
  <c r="J5" s="1"/>
  <c r="A58" l="1"/>
  <c r="B58"/>
  <c r="C58"/>
  <c r="D58"/>
  <c r="G58"/>
  <c r="A38"/>
  <c r="B38"/>
  <c r="C38"/>
  <c r="D38"/>
  <c r="G38"/>
  <c r="K58"/>
  <c r="J68" s="1"/>
  <c r="K38"/>
  <c r="J67" s="1"/>
  <c r="K63" l="1"/>
  <c r="E38"/>
  <c r="H38" s="1"/>
  <c r="G63"/>
  <c r="C63"/>
  <c r="E58"/>
  <c r="H58" s="1"/>
  <c r="B63"/>
  <c r="A63"/>
  <c r="D63"/>
  <c r="E63" l="1"/>
  <c r="H63"/>
  <c r="I61"/>
  <c r="I58"/>
  <c r="I38"/>
  <c r="J38" l="1"/>
  <c r="J65"/>
  <c r="J58"/>
  <c r="J66"/>
  <c r="I63"/>
</calcChain>
</file>

<file path=xl/sharedStrings.xml><?xml version="1.0" encoding="utf-8"?>
<sst xmlns="http://schemas.openxmlformats.org/spreadsheetml/2006/main" count="75" uniqueCount="67">
  <si>
    <t>Населення ДП "Вел. Бичківське ЛМГ"</t>
  </si>
  <si>
    <t>ВГСМ ТОВ</t>
  </si>
  <si>
    <t>ЕВК ТОВ</t>
  </si>
  <si>
    <t>ТзОВ "Томаш ВІ"</t>
  </si>
  <si>
    <t>Білкам ТОВ</t>
  </si>
  <si>
    <t>Сойма Степан Михайлович ФОСПД</t>
  </si>
  <si>
    <t>Дячук Ян Миколайович ФОСПД</t>
  </si>
  <si>
    <t>Арділан П. П. ФОП</t>
  </si>
  <si>
    <t>МП "Славута"</t>
  </si>
  <si>
    <t>Кузьмик В. В. ФОП</t>
  </si>
  <si>
    <t>Освіта</t>
  </si>
  <si>
    <t>ФОП "Попович Г.В."</t>
  </si>
  <si>
    <t>ФОСПД Маріна Дмитро Миколайович</t>
  </si>
  <si>
    <t>ТзОВ "Бичків-Пром-Медіа"</t>
  </si>
  <si>
    <t>ФОСПД Дерда Василь Іванович</t>
  </si>
  <si>
    <t>Тімбер Вуд ПП</t>
  </si>
  <si>
    <t>ФОСПД Мігалі Юрій Юрійович</t>
  </si>
  <si>
    <t>ФОСПД Стороженко Ю.М.</t>
  </si>
  <si>
    <t>ФОСПД Попша Т. Т.</t>
  </si>
  <si>
    <t>Відділ охорони здоров’я Рахівської районної державної адміністрації</t>
  </si>
  <si>
    <t>ФОСПД Філіп Нуцу Іванович</t>
  </si>
  <si>
    <t>Карпати ТОВ</t>
  </si>
  <si>
    <t>ФОСПД "Сойма Дмитро Іванович"</t>
  </si>
  <si>
    <t>ТОВ "Ясінь-Вуд"</t>
  </si>
  <si>
    <t>ФОСПД ВАШ Корнелій Степанович</t>
  </si>
  <si>
    <t>ФОСПД "Марущак В. М."</t>
  </si>
  <si>
    <t>ФОСПД Борка Марія Василівна</t>
  </si>
  <si>
    <t>ФОСПД Шіман Нуцу Іванович</t>
  </si>
  <si>
    <t>Мазар Н. М. ФОП</t>
  </si>
  <si>
    <t>ПП "Інтер-Континенталь"</t>
  </si>
  <si>
    <t>Коб. Полянська селищна рада</t>
  </si>
  <si>
    <t>Шемота Михайло Миколайович ФОПСПД</t>
  </si>
  <si>
    <t>Покупці Рахівського району</t>
  </si>
  <si>
    <t>Інші</t>
  </si>
  <si>
    <t>Разом</t>
  </si>
  <si>
    <t>Торговий дім ТОВ</t>
  </si>
  <si>
    <t>Бабак Валерій Олександрович ФОПСПД</t>
  </si>
  <si>
    <t>ФОСПД Корнута В.В.</t>
  </si>
  <si>
    <t>ФОП Корнута Н.В.</t>
  </si>
  <si>
    <t>ФОП Ковач З.В.</t>
  </si>
  <si>
    <t>Валентина ПП</t>
  </si>
  <si>
    <t>ФОСПД Маріна Г І</t>
  </si>
  <si>
    <t>ТзОВ "Партнер"</t>
  </si>
  <si>
    <t xml:space="preserve">Федорик Іннеса Іванівна ФОСПД </t>
  </si>
  <si>
    <t>ТОВ "Палет"</t>
  </si>
  <si>
    <t>Інтер-Континенталь ТОВ</t>
  </si>
  <si>
    <t>ТзОВ "Закарпатліспром"</t>
  </si>
  <si>
    <t>Рута МПП</t>
  </si>
  <si>
    <t>ТзОВ СУКП "УКРЛІСХОЛДІНГ"</t>
  </si>
  <si>
    <t>Борка В.І., ФОСПД</t>
  </si>
  <si>
    <t>Покупці за меж Рахівського району</t>
  </si>
  <si>
    <t>Інші:</t>
  </si>
  <si>
    <t>Експорт</t>
  </si>
  <si>
    <t>Adrevax KFT</t>
  </si>
  <si>
    <t xml:space="preserve"> </t>
  </si>
  <si>
    <t>ДП"Великобичківське ЛМГ"</t>
  </si>
  <si>
    <t>Посів-Україна ПП</t>
  </si>
  <si>
    <t>ФОСПД Романів П. В.</t>
  </si>
  <si>
    <t>Рух лісопродукції
		Великобичківське ДЛМГ. 2016р</t>
  </si>
  <si>
    <t>Отоварено м3</t>
  </si>
  <si>
    <t>Заготовлено м3</t>
  </si>
  <si>
    <t>Куплено на аукціоні м3</t>
  </si>
  <si>
    <t>%</t>
  </si>
  <si>
    <t>Покупці Рахівського р-ну, в.т.ч ВГСМ-13208 м3, ЕВК-10867 м3, населення-26862 м3, бюджетні установи-1966м3 Разом-</t>
  </si>
  <si>
    <t>Підприємства Рахівського р-ну, в т.ч. ВГСМ-19877м3, ЕВК-12100м3, Разом-</t>
  </si>
  <si>
    <t>Підприємства за меж Рахівського р-ну</t>
  </si>
  <si>
    <t>Інформація по заготівлі та реалізації лісопродукції по ДП "Великобичківське ЛМГ" в 2016р.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</si>
</sst>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6" fillId="0" borderId="1" xfId="0" applyNumberFormat="1" applyFont="1" applyBorder="1"/>
    <xf numFmtId="0" fontId="0" fillId="0" borderId="1" xfId="0" applyBorder="1"/>
    <xf numFmtId="3" fontId="6" fillId="0" borderId="1" xfId="0" applyNumberFormat="1" applyFont="1" applyBorder="1"/>
    <xf numFmtId="0" fontId="0" fillId="0" borderId="3" xfId="0" applyBorder="1"/>
    <xf numFmtId="0" fontId="0" fillId="0" borderId="2" xfId="0" applyFill="1" applyBorder="1"/>
    <xf numFmtId="0" fontId="0" fillId="0" borderId="4" xfId="0" applyFill="1" applyBorder="1"/>
    <xf numFmtId="0" fontId="0" fillId="0" borderId="5" xfId="0" applyBorder="1"/>
    <xf numFmtId="0" fontId="0" fillId="0" borderId="18" xfId="0" applyBorder="1"/>
    <xf numFmtId="0" fontId="1" fillId="0" borderId="15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7" fillId="0" borderId="0" xfId="0" applyFont="1"/>
    <xf numFmtId="1" fontId="7" fillId="0" borderId="0" xfId="0" applyNumberFormat="1" applyFont="1"/>
    <xf numFmtId="3" fontId="7" fillId="0" borderId="0" xfId="0" applyNumberFormat="1" applyFont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90" wrapText="1"/>
    </xf>
    <xf numFmtId="0" fontId="3" fillId="0" borderId="9" xfId="0" applyNumberFormat="1" applyFont="1" applyBorder="1" applyAlignment="1">
      <alignment horizontal="center" vertical="center" textRotation="90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800" b="1">
                <a:solidFill>
                  <a:schemeClr val="tx1"/>
                </a:solidFill>
              </a:rPr>
              <a:t> Підприємці Рахівського р-ну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Лист1!$H$2</c:f>
              <c:strCache>
                <c:ptCount val="1"/>
                <c:pt idx="0">
                  <c:v>Куплено на аукціоні м3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Лист1!$F$38</c:f>
              <c:strCache>
                <c:ptCount val="1"/>
                <c:pt idx="0">
                  <c:v>Разом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Лист1!$F$3:$F$38</c15:sqref>
                  </c15:fullRef>
                </c:ext>
              </c:extLst>
            </c:strRef>
          </c:cat>
          <c:val>
            <c:numRef>
              <c:f>Лист1!$H$38</c:f>
              <c:numCache>
                <c:formatCode>General</c:formatCode>
                <c:ptCount val="1"/>
                <c:pt idx="0">
                  <c:v>28685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Лист1!$H$3:$H$38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98-4AB5-95D6-79B7D7FB1460}"/>
            </c:ext>
          </c:extLst>
        </c:ser>
        <c:ser>
          <c:idx val="2"/>
          <c:order val="1"/>
          <c:tx>
            <c:strRef>
              <c:f>Лист1!$I$2</c:f>
              <c:strCache>
                <c:ptCount val="1"/>
                <c:pt idx="0">
                  <c:v>Отоварено м3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Лист1!$F$38</c:f>
              <c:strCache>
                <c:ptCount val="1"/>
                <c:pt idx="0">
                  <c:v>Разом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Лист1!$F$3:$F$38</c15:sqref>
                  </c15:fullRef>
                </c:ext>
              </c:extLst>
            </c:strRef>
          </c:cat>
          <c:val>
            <c:numRef>
              <c:f>Лист1!$I$38</c:f>
              <c:numCache>
                <c:formatCode>0</c:formatCode>
                <c:ptCount val="1"/>
                <c:pt idx="0">
                  <c:v>80365.809999999969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Лист1!$I$3:$I$38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98-4AB5-95D6-79B7D7FB1460}"/>
            </c:ext>
          </c:extLst>
        </c:ser>
        <c:ser>
          <c:idx val="4"/>
          <c:order val="2"/>
          <c:tx>
            <c:strRef>
              <c:f>Лист1!$K$2</c:f>
              <c:strCache>
                <c:ptCount val="1"/>
                <c:pt idx="0">
                  <c:v>Заготовлено м3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Лист1!$F$38</c:f>
              <c:strCache>
                <c:ptCount val="1"/>
                <c:pt idx="0">
                  <c:v>Разом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Лист1!$F$3:$F$38</c15:sqref>
                  </c15:fullRef>
                </c:ext>
              </c:extLst>
            </c:strRef>
          </c:cat>
          <c:val>
            <c:numRef>
              <c:f>Лист1!$K$38</c:f>
              <c:numCache>
                <c:formatCode>0</c:formatCode>
                <c:ptCount val="1"/>
                <c:pt idx="0">
                  <c:v>66054.287000000011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Лист1!$K$3:$K$38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B98-4AB5-95D6-79B7D7FB1460}"/>
            </c:ext>
          </c:extLst>
        </c:ser>
        <c:dLbls/>
        <c:gapWidth val="219"/>
        <c:overlap val="-27"/>
        <c:axId val="84210432"/>
        <c:axId val="8421196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Лист1!$G$2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Лист1!$F$3:$F$38</c15:sqref>
                        </c15:fullRef>
                        <c15:formulaRef>
                          <c15:sqref>Лист1!$F$38</c15:sqref>
                        </c15:formulaRef>
                      </c:ext>
                    </c:extLst>
                    <c:strCache>
                      <c:ptCount val="1"/>
                      <c:pt idx="0">
                        <c:v>Разом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Лист1!$G$3:$G$38</c15:sqref>
                        </c15:fullRef>
                        <c15:formulaRef>
                          <c15:sqref>Лист1!$G$38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B98-4AB5-95D6-79B7D7FB146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Лист1!$J$2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Лист1!$F$3:$F$38</c15:sqref>
                        </c15:fullRef>
                        <c15:formulaRef>
                          <c15:sqref>Лист1!$F$38</c15:sqref>
                        </c15:formulaRef>
                      </c:ext>
                    </c:extLst>
                    <c:strCache>
                      <c:ptCount val="1"/>
                      <c:pt idx="0">
                        <c:v>Разом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Лист1!$J$3:$J$38</c15:sqref>
                        </c15:fullRef>
                        <c15:formulaRef>
                          <c15:sqref>Лист1!$J$38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273.16832839463126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B98-4AB5-95D6-79B7D7FB1460}"/>
                  </c:ext>
                </c:extLst>
              </c15:ser>
            </c15:filteredBarSeries>
          </c:ext>
        </c:extLst>
      </c:barChart>
      <c:catAx>
        <c:axId val="84210432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84211968"/>
        <c:crosses val="autoZero"/>
        <c:auto val="1"/>
        <c:lblAlgn val="ctr"/>
        <c:lblOffset val="100"/>
      </c:catAx>
      <c:valAx>
        <c:axId val="842119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21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2">
            <a:lumMod val="20000"/>
            <a:lumOff val="80000"/>
          </a:schemeClr>
        </a:gs>
        <a:gs pos="83000">
          <a:schemeClr val="accent5">
            <a:lumMod val="20000"/>
            <a:lumOff val="80000"/>
          </a:schemeClr>
        </a:gs>
        <a:gs pos="100000">
          <a:schemeClr val="accent6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u="none" strike="noStrike" baseline="0">
                <a:solidFill>
                  <a:schemeClr val="tx1"/>
                </a:solidFill>
                <a:effectLst/>
              </a:rPr>
              <a:t>Підприємці не Рахівського р-ну</a:t>
            </a:r>
            <a:endParaRPr lang="ru-RU" sz="1800">
              <a:solidFill>
                <a:schemeClr val="tx1"/>
              </a:solidFill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Лист1!$H$39</c:f>
              <c:strCache>
                <c:ptCount val="1"/>
                <c:pt idx="0">
                  <c:v>Куплено на аукціоні м3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Лист1!$F$58</c:f>
              <c:strCache>
                <c:ptCount val="1"/>
                <c:pt idx="0">
                  <c:v>Разом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Лист1!$F$40:$F$58</c15:sqref>
                  </c15:fullRef>
                </c:ext>
              </c:extLst>
            </c:strRef>
          </c:cat>
          <c:val>
            <c:numRef>
              <c:f>Лист1!$H$58</c:f>
              <c:numCache>
                <c:formatCode>General</c:formatCode>
                <c:ptCount val="1"/>
                <c:pt idx="0">
                  <c:v>5000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Лист1!$H$40:$H$58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D0-40B0-AF24-446C3FED7DF9}"/>
            </c:ext>
          </c:extLst>
        </c:ser>
        <c:ser>
          <c:idx val="2"/>
          <c:order val="1"/>
          <c:tx>
            <c:strRef>
              <c:f>Лист1!$I$39</c:f>
              <c:strCache>
                <c:ptCount val="1"/>
                <c:pt idx="0">
                  <c:v>Отоварено м3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Лист1!$F$58</c:f>
              <c:strCache>
                <c:ptCount val="1"/>
                <c:pt idx="0">
                  <c:v>Разом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Лист1!$F$40:$F$58</c15:sqref>
                  </c15:fullRef>
                </c:ext>
              </c:extLst>
            </c:strRef>
          </c:cat>
          <c:val>
            <c:numRef>
              <c:f>Лист1!$I$58</c:f>
              <c:numCache>
                <c:formatCode>#,##0</c:formatCode>
                <c:ptCount val="1"/>
                <c:pt idx="0">
                  <c:v>11519.040999999997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Лист1!$I$40:$I$58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D0-40B0-AF24-446C3FED7DF9}"/>
            </c:ext>
          </c:extLst>
        </c:ser>
        <c:ser>
          <c:idx val="4"/>
          <c:order val="2"/>
          <c:tx>
            <c:strRef>
              <c:f>Лист1!$K$39</c:f>
              <c:strCache>
                <c:ptCount val="1"/>
                <c:pt idx="0">
                  <c:v>Заготовлено м3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Лист1!$F$58</c:f>
              <c:strCache>
                <c:ptCount val="1"/>
                <c:pt idx="0">
                  <c:v>Разом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Лист1!$F$40:$F$58</c15:sqref>
                  </c15:fullRef>
                </c:ext>
              </c:extLst>
            </c:strRef>
          </c:cat>
          <c:val>
            <c:numRef>
              <c:f>Лист1!$K$58</c:f>
              <c:numCache>
                <c:formatCode>#,##0</c:formatCode>
                <c:ptCount val="1"/>
                <c:pt idx="0">
                  <c:v>27426.009000000002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Лист1!$K$40:$K$58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D0-40B0-AF24-446C3FED7DF9}"/>
            </c:ext>
          </c:extLst>
        </c:ser>
        <c:dLbls/>
        <c:gapWidth val="219"/>
        <c:overlap val="-27"/>
        <c:axId val="92534272"/>
        <c:axId val="9253580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Лист1!$G$39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Лист1!$F$40:$F$58</c15:sqref>
                        </c15:fullRef>
                        <c15:formulaRef>
                          <c15:sqref>Лист1!$F$58</c15:sqref>
                        </c15:formulaRef>
                      </c:ext>
                    </c:extLst>
                    <c:strCache>
                      <c:ptCount val="1"/>
                      <c:pt idx="0">
                        <c:v>Разом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Лист1!$G$40:$G$58</c15:sqref>
                        </c15:fullRef>
                        <c15:formulaRef>
                          <c15:sqref>Лист1!$G$58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#,##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7D0-40B0-AF24-446C3FED7DF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Лист1!$J$39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Лист1!$F$40:$F$58</c15:sqref>
                        </c15:fullRef>
                        <c15:formulaRef>
                          <c15:sqref>Лист1!$F$58</c15:sqref>
                        </c15:formulaRef>
                      </c:ext>
                    </c:extLst>
                    <c:strCache>
                      <c:ptCount val="1"/>
                      <c:pt idx="0">
                        <c:v>Разом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Лист1!$J$40:$J$58</c15:sqref>
                        </c15:fullRef>
                        <c15:formulaRef>
                          <c15:sqref>Лист1!$J$58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210.54155999999998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D0-40B0-AF24-446C3FED7DF9}"/>
                  </c:ext>
                </c:extLst>
              </c15:ser>
            </c15:filteredBarSeries>
          </c:ext>
        </c:extLst>
      </c:barChart>
      <c:catAx>
        <c:axId val="92534272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92535808"/>
        <c:crosses val="autoZero"/>
        <c:auto val="1"/>
        <c:lblAlgn val="ctr"/>
        <c:lblOffset val="100"/>
      </c:catAx>
      <c:valAx>
        <c:axId val="925358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53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2">
            <a:lumMod val="20000"/>
            <a:lumOff val="80000"/>
          </a:schemeClr>
        </a:gs>
        <a:gs pos="83000">
          <a:schemeClr val="accent3">
            <a:lumMod val="20000"/>
            <a:lumOff val="80000"/>
          </a:schemeClr>
        </a:gs>
        <a:gs pos="100000">
          <a:schemeClr val="accent6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chemeClr val="tx1"/>
                </a:solidFill>
              </a:rPr>
              <a:t>Розподіл лісопродукції між споживачами</a:t>
            </a:r>
          </a:p>
        </c:rich>
      </c:tx>
      <c:layout/>
      <c:spPr>
        <a:noFill/>
        <a:ln>
          <a:noFill/>
        </a:ln>
        <a:effectLst/>
      </c:spPr>
    </c:title>
    <c:view3D>
      <c:rotX val="30"/>
      <c:rotY val="16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679888484094048"/>
          <c:y val="0.17757156241607219"/>
          <c:w val="0.88101515744433279"/>
          <c:h val="0.60244089940387324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AF1-4FF3-B669-E56EB427635D}"/>
              </c:ext>
            </c:extLst>
          </c:dPt>
          <c:dPt>
            <c:idx val="1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AF1-4FF3-B669-E56EB427635D}"/>
              </c:ext>
            </c:extLst>
          </c:dPt>
          <c:dLbls>
            <c:dLbl>
              <c:idx val="0"/>
              <c:layout>
                <c:manualLayout>
                  <c:x val="-0.11264353942239178"/>
                  <c:y val="7.019907116011084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F01F5FD-D9F7-4854-B296-7CAF3EC7758E}" type="CELLRANGE">
                      <a:rPr lang="en-US"/>
                      <a:pPr>
                        <a:defRPr sz="1400" b="1" i="0" u="none" strike="noStrike" kern="1200" spc="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[ДИАПАЗОН ЯЧЕЕК]</a:t>
                    </a:fld>
                    <a:r>
                      <a:rPr lang="en-US" baseline="0"/>
                      <a:t>
</a:t>
                    </a:r>
                    <a:fld id="{A9AC7C9D-C8BB-4C57-AFC7-B4D4EBFB7D87}" type="CATEGORYNAME">
                      <a:rPr lang="en-US" baseline="0"/>
                      <a:pPr>
                        <a:defRPr sz="1400" b="1" i="0" u="none" strike="noStrike" kern="1200" spc="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[ИМЯ КАТЕГОРИИ]</a:t>
                    </a:fld>
                    <a:r>
                      <a:rPr lang="en-US" baseline="0"/>
                      <a:t>
</a:t>
                    </a:r>
                    <a:fld id="{0BF61409-A72D-4B16-BCD5-A41DE78166B7}" type="PERCENTAGE">
                      <a:rPr lang="en-US" baseline="0"/>
                      <a:pPr>
                        <a:defRPr sz="1400" b="1" i="0" u="none" strike="noStrike" kern="1200" spc="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[ПРОЦЕНТ]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127572424489037"/>
                      <c:h val="0.7648705740657584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AF1-4FF3-B669-E56EB427635D}"/>
                </c:ext>
              </c:extLst>
            </c:dLbl>
            <c:dLbl>
              <c:idx val="1"/>
              <c:layout>
                <c:manualLayout>
                  <c:x val="5.8924141785840899E-2"/>
                  <c:y val="1.3121173260185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DF5EEAC-C4ED-4E1A-A280-4E2BC10AF1F2}" type="CELLRANGE">
                      <a:rPr lang="en-US"/>
                      <a:pPr>
                        <a:defRPr sz="1400" b="1" i="0" u="none" strike="noStrike" kern="1200" spc="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[ДИАПАЗОН ЯЧЕЕК]</a:t>
                    </a:fld>
                    <a:r>
                      <a:rPr lang="en-US" baseline="0"/>
                      <a:t>
</a:t>
                    </a:r>
                    <a:fld id="{7B9CA0ED-9DF8-4713-9D9F-0344D69D20F2}" type="CATEGORYNAME">
                      <a:rPr lang="en-US" baseline="0"/>
                      <a:pPr>
                        <a:defRPr sz="1400" b="1" i="0" u="none" strike="noStrike" kern="1200" spc="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[ИМЯ КАТЕГОРИИ]</a:t>
                    </a:fld>
                    <a:r>
                      <a:rPr lang="en-US" baseline="0"/>
                      <a:t>
</a:t>
                    </a:r>
                    <a:fld id="{E1DD0D9B-8678-4AD5-908C-3DDC75D11559}" type="PERCENTAGE">
                      <a:rPr lang="en-US" baseline="0"/>
                      <a:pPr>
                        <a:defRPr sz="1400" b="1" i="0" u="none" strike="noStrike" kern="1200" spc="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[ПРОЦЕНТ]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AF1-4FF3-B669-E56EB427635D}"/>
                </c:ext>
              </c:extLst>
            </c:dLbl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</c:ext>
            </c:extLst>
          </c:dLbls>
          <c:cat>
            <c:strRef>
              <c:f>Лист1!$I$65:$I$66</c:f>
              <c:strCache>
                <c:ptCount val="2"/>
                <c:pt idx="0">
                  <c:v>Покупці Рахівського р-ну, в.т.ч ВГСМ-13208 м3, ЕВК-10867 м3, населення-26862 м3, бюджетні установи-1966м3 Разом-</c:v>
                </c:pt>
                <c:pt idx="1">
                  <c:v>Покупці за меж Рахівського району</c:v>
                </c:pt>
              </c:strCache>
            </c:strRef>
          </c:cat>
          <c:val>
            <c:numRef>
              <c:f>Лист1!$J$65:$J$66</c:f>
              <c:numCache>
                <c:formatCode>#,##0</c:formatCode>
                <c:ptCount val="2"/>
                <c:pt idx="0" formatCode="0">
                  <c:v>80365.809999999969</c:v>
                </c:pt>
                <c:pt idx="1">
                  <c:v>11519.040999999997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Лист1!$J$65:$J$66</c15:f>
                <c15:dlblRangeCache>
                  <c:ptCount val="2"/>
                  <c:pt idx="0">
                    <c:v>80366</c:v>
                  </c:pt>
                  <c:pt idx="1">
                    <c:v>11 519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AF1-4FF3-B669-E56EB427635D}"/>
            </c:ext>
          </c:extLst>
        </c:ser>
        <c:dLbls>
          <c:showPercent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6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chemeClr val="tx1"/>
                </a:solidFill>
              </a:rPr>
              <a:t>Розподіл</a:t>
            </a:r>
            <a:r>
              <a:rPr lang="ru-RU" baseline="0">
                <a:solidFill>
                  <a:schemeClr val="tx1"/>
                </a:solidFill>
              </a:rPr>
              <a:t> деревини між заготівельниками</a:t>
            </a:r>
            <a:endParaRPr lang="ru-RU">
              <a:solidFill>
                <a:schemeClr val="tx1"/>
              </a:solidFill>
            </a:endParaRPr>
          </a:p>
        </c:rich>
      </c:tx>
      <c:layout/>
      <c:spPr>
        <a:noFill/>
        <a:ln>
          <a:noFill/>
        </a:ln>
        <a:effectLst/>
      </c:spPr>
    </c:title>
    <c:view3D>
      <c:rotX val="30"/>
      <c:rotY val="188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877099886656274E-2"/>
          <c:y val="0.23632617495960931"/>
          <c:w val="0.79159423837041309"/>
          <c:h val="0.6669013882439333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CB6-4604-9624-59FEDC78C479}"/>
              </c:ext>
            </c:extLst>
          </c:dPt>
          <c:dPt>
            <c:idx val="1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CB6-4604-9624-59FEDC78C479}"/>
              </c:ext>
            </c:extLst>
          </c:dPt>
          <c:dLbls>
            <c:dLbl>
              <c:idx val="0"/>
              <c:layout>
                <c:manualLayout>
                  <c:x val="-0.1206525313425805"/>
                  <c:y val="0.162308653115863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B6-4604-9624-59FEDC78C479}"/>
                </c:ext>
              </c:extLst>
            </c:dLbl>
            <c:dLbl>
              <c:idx val="1"/>
              <c:layout>
                <c:manualLayout>
                  <c:x val="6.8122632535923031E-2"/>
                  <c:y val="-9.11023735475321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9119260170983102"/>
                      <c:h val="0.369800673070222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CB6-4604-9624-59FEDC78C479}"/>
                </c:ext>
              </c:extLst>
            </c:dLbl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Лист1!$I$67:$I$68</c:f>
              <c:strCache>
                <c:ptCount val="2"/>
                <c:pt idx="0">
                  <c:v>Підприємства Рахівського р-ну, в т.ч. ВГСМ-19877м3, ЕВК-12100м3, Разом-</c:v>
                </c:pt>
                <c:pt idx="1">
                  <c:v>Підприємства за меж Рахівського р-ну</c:v>
                </c:pt>
              </c:strCache>
            </c:strRef>
          </c:cat>
          <c:val>
            <c:numRef>
              <c:f>Лист1!$J$67:$J$68</c:f>
              <c:numCache>
                <c:formatCode>#,##0</c:formatCode>
                <c:ptCount val="2"/>
                <c:pt idx="0" formatCode="0">
                  <c:v>66054.287000000011</c:v>
                </c:pt>
                <c:pt idx="1">
                  <c:v>27426.009000000002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B6-4604-9624-59FEDC78C479}"/>
            </c:ext>
          </c:extLst>
        </c:ser>
        <c:dLbls>
          <c:showPercent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6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155865</xdr:colOff>
      <xdr:row>1</xdr:row>
      <xdr:rowOff>1</xdr:rowOff>
    </xdr:from>
    <xdr:to>
      <xdr:col>21</xdr:col>
      <xdr:colOff>285751</xdr:colOff>
      <xdr:row>14</xdr:row>
      <xdr:rowOff>138546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149679</xdr:colOff>
      <xdr:row>15</xdr:row>
      <xdr:rowOff>10144</xdr:rowOff>
    </xdr:from>
    <xdr:to>
      <xdr:col>21</xdr:col>
      <xdr:colOff>285750</xdr:colOff>
      <xdr:row>31</xdr:row>
      <xdr:rowOff>86591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155865</xdr:colOff>
      <xdr:row>31</xdr:row>
      <xdr:rowOff>180848</xdr:rowOff>
    </xdr:from>
    <xdr:to>
      <xdr:col>21</xdr:col>
      <xdr:colOff>285750</xdr:colOff>
      <xdr:row>46</xdr:row>
      <xdr:rowOff>23812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156483</xdr:colOff>
      <xdr:row>46</xdr:row>
      <xdr:rowOff>95249</xdr:rowOff>
    </xdr:from>
    <xdr:to>
      <xdr:col>21</xdr:col>
      <xdr:colOff>285750</xdr:colOff>
      <xdr:row>63</xdr:row>
      <xdr:rowOff>95250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tabSelected="1" topLeftCell="F1" zoomScale="25" zoomScaleNormal="25" workbookViewId="0">
      <selection activeCell="AG22" sqref="AG22"/>
    </sheetView>
  </sheetViews>
  <sheetFormatPr defaultRowHeight="15"/>
  <cols>
    <col min="1" max="5" width="10.7109375" hidden="1" customWidth="1"/>
    <col min="6" max="6" width="37.140625" customWidth="1"/>
    <col min="7" max="7" width="0.28515625" customWidth="1"/>
    <col min="8" max="9" width="7.28515625" customWidth="1"/>
    <col min="10" max="10" width="4.42578125" customWidth="1"/>
    <col min="11" max="11" width="7.28515625" customWidth="1"/>
    <col min="22" max="22" width="4.140625" customWidth="1"/>
  </cols>
  <sheetData>
    <row r="1" spans="1:22" ht="32.25" customHeight="1" thickBot="1">
      <c r="F1" s="64" t="s">
        <v>66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78.75" customHeight="1">
      <c r="A2">
        <v>1</v>
      </c>
      <c r="B2">
        <v>2</v>
      </c>
      <c r="C2">
        <v>3</v>
      </c>
      <c r="D2">
        <v>4</v>
      </c>
      <c r="F2" s="17" t="s">
        <v>58</v>
      </c>
      <c r="G2" s="18"/>
      <c r="H2" s="19" t="s">
        <v>61</v>
      </c>
      <c r="I2" s="20" t="s">
        <v>59</v>
      </c>
      <c r="J2" s="21" t="s">
        <v>62</v>
      </c>
      <c r="K2" s="22" t="s">
        <v>60</v>
      </c>
    </row>
    <row r="3" spans="1:22" ht="15.75" customHeight="1">
      <c r="A3" s="2"/>
      <c r="B3" s="2"/>
      <c r="C3" s="2"/>
      <c r="D3" s="4"/>
      <c r="E3" s="7"/>
      <c r="F3" s="23" t="s">
        <v>32</v>
      </c>
      <c r="G3" s="24"/>
      <c r="H3" s="25"/>
      <c r="I3" s="26"/>
      <c r="J3" s="26"/>
      <c r="K3" s="27"/>
    </row>
    <row r="4" spans="1:22">
      <c r="A4" s="2"/>
      <c r="B4" s="2"/>
      <c r="C4" s="2"/>
      <c r="D4" s="4"/>
      <c r="E4" s="7"/>
      <c r="F4" s="28" t="s">
        <v>0</v>
      </c>
      <c r="G4" s="24"/>
      <c r="H4" s="25"/>
      <c r="I4" s="29">
        <v>26861.825000000001</v>
      </c>
      <c r="J4" s="29"/>
      <c r="K4" s="30"/>
    </row>
    <row r="5" spans="1:22">
      <c r="A5" s="2">
        <v>1845</v>
      </c>
      <c r="B5" s="2">
        <v>4740</v>
      </c>
      <c r="C5" s="2">
        <v>3585</v>
      </c>
      <c r="D5" s="4">
        <v>2855</v>
      </c>
      <c r="E5" s="7">
        <f>D5+C5+B5+A5</f>
        <v>13025</v>
      </c>
      <c r="F5" s="31" t="s">
        <v>1</v>
      </c>
      <c r="G5" s="32"/>
      <c r="H5" s="33">
        <f t="shared" ref="H5:H38" si="0">E5</f>
        <v>13025</v>
      </c>
      <c r="I5" s="34">
        <v>13207.611000000001</v>
      </c>
      <c r="J5" s="34">
        <f>I5/H5*100</f>
        <v>101.40200383877161</v>
      </c>
      <c r="K5" s="35">
        <v>19876.988000000001</v>
      </c>
    </row>
    <row r="6" spans="1:22">
      <c r="A6" s="2">
        <v>200</v>
      </c>
      <c r="B6" s="2">
        <v>780</v>
      </c>
      <c r="C6" s="2">
        <v>740</v>
      </c>
      <c r="D6" s="4">
        <v>730</v>
      </c>
      <c r="E6" s="7">
        <f t="shared" ref="E6:E63" si="1">D6+C6+B6+A6</f>
        <v>2450</v>
      </c>
      <c r="F6" s="31" t="s">
        <v>2</v>
      </c>
      <c r="G6" s="32"/>
      <c r="H6" s="33">
        <f t="shared" si="0"/>
        <v>2450</v>
      </c>
      <c r="I6" s="34">
        <v>10867.428</v>
      </c>
      <c r="J6" s="34">
        <f t="shared" ref="J6:J37" si="2">I6/H6*100</f>
        <v>443.56848979591837</v>
      </c>
      <c r="K6" s="35">
        <v>12099.956</v>
      </c>
      <c r="P6" t="s">
        <v>54</v>
      </c>
    </row>
    <row r="7" spans="1:22">
      <c r="A7" s="2">
        <v>90</v>
      </c>
      <c r="B7" s="2">
        <v>520</v>
      </c>
      <c r="C7" s="2">
        <v>520</v>
      </c>
      <c r="D7" s="4">
        <v>360</v>
      </c>
      <c r="E7" s="7">
        <f t="shared" si="1"/>
        <v>1490</v>
      </c>
      <c r="F7" s="28" t="s">
        <v>3</v>
      </c>
      <c r="G7" s="24"/>
      <c r="H7" s="36">
        <f t="shared" si="0"/>
        <v>1490</v>
      </c>
      <c r="I7" s="29">
        <v>3902.3040000000001</v>
      </c>
      <c r="J7" s="37">
        <f t="shared" si="2"/>
        <v>261.89959731543627</v>
      </c>
      <c r="K7" s="38">
        <v>6679.1639999999998</v>
      </c>
    </row>
    <row r="8" spans="1:22">
      <c r="A8" s="2">
        <v>100</v>
      </c>
      <c r="B8" s="2">
        <v>380</v>
      </c>
      <c r="C8" s="2">
        <v>380</v>
      </c>
      <c r="D8" s="4">
        <v>400</v>
      </c>
      <c r="E8" s="7">
        <f t="shared" si="1"/>
        <v>1260</v>
      </c>
      <c r="F8" s="55" t="s">
        <v>4</v>
      </c>
      <c r="G8" s="56"/>
      <c r="H8" s="57">
        <f t="shared" si="0"/>
        <v>1260</v>
      </c>
      <c r="I8" s="37">
        <v>3612.2739999999999</v>
      </c>
      <c r="J8" s="37">
        <f t="shared" si="2"/>
        <v>286.68841269841272</v>
      </c>
      <c r="K8" s="58">
        <v>11363.209000000001</v>
      </c>
    </row>
    <row r="9" spans="1:22">
      <c r="A9" s="2">
        <v>320</v>
      </c>
      <c r="B9" s="2">
        <v>630</v>
      </c>
      <c r="C9" s="2">
        <v>660</v>
      </c>
      <c r="D9" s="4">
        <v>500</v>
      </c>
      <c r="E9" s="7">
        <f t="shared" si="1"/>
        <v>2110</v>
      </c>
      <c r="F9" s="28" t="s">
        <v>5</v>
      </c>
      <c r="G9" s="24"/>
      <c r="H9" s="36">
        <f t="shared" si="0"/>
        <v>2110</v>
      </c>
      <c r="I9" s="29">
        <v>3525.47</v>
      </c>
      <c r="J9" s="37">
        <f t="shared" si="2"/>
        <v>167.08388625592417</v>
      </c>
      <c r="K9" s="38"/>
    </row>
    <row r="10" spans="1:22">
      <c r="A10" s="2"/>
      <c r="B10" s="2"/>
      <c r="C10" s="2">
        <v>540</v>
      </c>
      <c r="D10" s="4"/>
      <c r="E10" s="7">
        <f t="shared" si="1"/>
        <v>540</v>
      </c>
      <c r="F10" s="28" t="s">
        <v>6</v>
      </c>
      <c r="G10" s="24"/>
      <c r="H10" s="36">
        <f t="shared" si="0"/>
        <v>540</v>
      </c>
      <c r="I10" s="29">
        <v>2228.9479999999999</v>
      </c>
      <c r="J10" s="37">
        <f t="shared" si="2"/>
        <v>412.76814814814816</v>
      </c>
      <c r="K10" s="38">
        <v>7893.6369999999997</v>
      </c>
    </row>
    <row r="11" spans="1:22">
      <c r="A11" s="2"/>
      <c r="B11" s="2"/>
      <c r="C11" s="2"/>
      <c r="D11" s="4">
        <v>300</v>
      </c>
      <c r="E11" s="7">
        <f t="shared" si="1"/>
        <v>300</v>
      </c>
      <c r="F11" s="28" t="s">
        <v>7</v>
      </c>
      <c r="G11" s="24"/>
      <c r="H11" s="36">
        <f t="shared" si="0"/>
        <v>300</v>
      </c>
      <c r="I11" s="29">
        <v>1997.8889999999999</v>
      </c>
      <c r="J11" s="37">
        <f t="shared" si="2"/>
        <v>665.96299999999997</v>
      </c>
      <c r="K11" s="30"/>
    </row>
    <row r="12" spans="1:22">
      <c r="A12" s="2">
        <v>160</v>
      </c>
      <c r="B12" s="2">
        <v>540</v>
      </c>
      <c r="C12" s="2"/>
      <c r="D12" s="4"/>
      <c r="E12" s="7">
        <f t="shared" si="1"/>
        <v>700</v>
      </c>
      <c r="F12" s="28" t="s">
        <v>8</v>
      </c>
      <c r="G12" s="24"/>
      <c r="H12" s="36">
        <f t="shared" si="0"/>
        <v>700</v>
      </c>
      <c r="I12" s="29">
        <v>1688.248</v>
      </c>
      <c r="J12" s="37">
        <f t="shared" si="2"/>
        <v>241.17828571428572</v>
      </c>
      <c r="K12" s="38">
        <v>3581.7860000000001</v>
      </c>
    </row>
    <row r="13" spans="1:22">
      <c r="A13" s="2"/>
      <c r="B13" s="2"/>
      <c r="C13" s="2"/>
      <c r="D13" s="4">
        <v>290</v>
      </c>
      <c r="E13" s="7">
        <f t="shared" si="1"/>
        <v>290</v>
      </c>
      <c r="F13" s="28" t="s">
        <v>9</v>
      </c>
      <c r="G13" s="24"/>
      <c r="H13" s="36">
        <f t="shared" si="0"/>
        <v>290</v>
      </c>
      <c r="I13" s="29">
        <v>1357.338</v>
      </c>
      <c r="J13" s="37">
        <f t="shared" si="2"/>
        <v>468.04758620689648</v>
      </c>
      <c r="K13" s="38"/>
    </row>
    <row r="14" spans="1:22">
      <c r="A14" s="2"/>
      <c r="B14" s="2"/>
      <c r="C14" s="2"/>
      <c r="D14" s="4"/>
      <c r="E14" s="7">
        <f t="shared" si="1"/>
        <v>0</v>
      </c>
      <c r="F14" s="28" t="s">
        <v>10</v>
      </c>
      <c r="G14" s="24"/>
      <c r="H14" s="36">
        <f t="shared" si="0"/>
        <v>0</v>
      </c>
      <c r="I14" s="29">
        <v>1254.6880000000001</v>
      </c>
      <c r="J14" s="37"/>
      <c r="K14" s="38"/>
    </row>
    <row r="15" spans="1:22">
      <c r="A15" s="2">
        <v>100</v>
      </c>
      <c r="B15" s="2">
        <v>280</v>
      </c>
      <c r="C15" s="2">
        <v>260</v>
      </c>
      <c r="D15" s="4">
        <v>120</v>
      </c>
      <c r="E15" s="7">
        <f t="shared" si="1"/>
        <v>760</v>
      </c>
      <c r="F15" s="28" t="s">
        <v>11</v>
      </c>
      <c r="G15" s="24"/>
      <c r="H15" s="36">
        <f t="shared" si="0"/>
        <v>760</v>
      </c>
      <c r="I15" s="29">
        <v>937.82100000000003</v>
      </c>
      <c r="J15" s="37">
        <f t="shared" si="2"/>
        <v>123.39750000000001</v>
      </c>
      <c r="K15" s="38">
        <v>4559.5469999999996</v>
      </c>
    </row>
    <row r="16" spans="1:22">
      <c r="A16" s="2">
        <v>60</v>
      </c>
      <c r="B16" s="2">
        <v>90</v>
      </c>
      <c r="C16" s="2">
        <v>220</v>
      </c>
      <c r="D16" s="4">
        <v>180</v>
      </c>
      <c r="E16" s="7">
        <f t="shared" si="1"/>
        <v>550</v>
      </c>
      <c r="F16" s="28" t="s">
        <v>12</v>
      </c>
      <c r="G16" s="24"/>
      <c r="H16" s="36">
        <f t="shared" si="0"/>
        <v>550</v>
      </c>
      <c r="I16" s="29">
        <v>937.35900000000004</v>
      </c>
      <c r="J16" s="37">
        <f t="shared" si="2"/>
        <v>170.42890909090912</v>
      </c>
      <c r="K16" s="38"/>
    </row>
    <row r="17" spans="1:11">
      <c r="A17" s="2">
        <v>80</v>
      </c>
      <c r="B17" s="2">
        <v>240</v>
      </c>
      <c r="C17" s="2">
        <v>200</v>
      </c>
      <c r="D17" s="4">
        <v>260</v>
      </c>
      <c r="E17" s="7">
        <f t="shared" si="1"/>
        <v>780</v>
      </c>
      <c r="F17" s="28" t="s">
        <v>13</v>
      </c>
      <c r="G17" s="24"/>
      <c r="H17" s="36">
        <f t="shared" si="0"/>
        <v>780</v>
      </c>
      <c r="I17" s="29">
        <v>861.67399999999998</v>
      </c>
      <c r="J17" s="37">
        <f t="shared" si="2"/>
        <v>110.47102564102565</v>
      </c>
      <c r="K17" s="38"/>
    </row>
    <row r="18" spans="1:11">
      <c r="A18" s="2">
        <v>40</v>
      </c>
      <c r="B18" s="2">
        <v>100</v>
      </c>
      <c r="C18" s="2">
        <v>60</v>
      </c>
      <c r="D18" s="4">
        <v>50</v>
      </c>
      <c r="E18" s="7">
        <f t="shared" si="1"/>
        <v>250</v>
      </c>
      <c r="F18" s="28" t="s">
        <v>14</v>
      </c>
      <c r="G18" s="24"/>
      <c r="H18" s="36">
        <f t="shared" si="0"/>
        <v>250</v>
      </c>
      <c r="I18" s="29">
        <v>788.89499999999998</v>
      </c>
      <c r="J18" s="37">
        <f t="shared" si="2"/>
        <v>315.55799999999999</v>
      </c>
      <c r="K18" s="38"/>
    </row>
    <row r="19" spans="1:11">
      <c r="A19" s="2"/>
      <c r="B19" s="2"/>
      <c r="C19" s="2">
        <v>240</v>
      </c>
      <c r="D19" s="4">
        <v>160</v>
      </c>
      <c r="E19" s="7">
        <f t="shared" si="1"/>
        <v>400</v>
      </c>
      <c r="F19" s="28" t="s">
        <v>15</v>
      </c>
      <c r="G19" s="24"/>
      <c r="H19" s="36">
        <f t="shared" si="0"/>
        <v>400</v>
      </c>
      <c r="I19" s="29">
        <v>747.16</v>
      </c>
      <c r="J19" s="37">
        <f t="shared" si="2"/>
        <v>186.79</v>
      </c>
      <c r="K19" s="38"/>
    </row>
    <row r="20" spans="1:11">
      <c r="A20" s="2">
        <v>160</v>
      </c>
      <c r="B20" s="2">
        <v>60</v>
      </c>
      <c r="C20" s="2">
        <v>100</v>
      </c>
      <c r="D20" s="4">
        <v>110</v>
      </c>
      <c r="E20" s="7">
        <f t="shared" si="1"/>
        <v>430</v>
      </c>
      <c r="F20" s="28" t="s">
        <v>16</v>
      </c>
      <c r="G20" s="24"/>
      <c r="H20" s="36">
        <f t="shared" si="0"/>
        <v>430</v>
      </c>
      <c r="I20" s="29">
        <v>669.42899999999997</v>
      </c>
      <c r="J20" s="37">
        <f t="shared" si="2"/>
        <v>155.68116279069767</v>
      </c>
      <c r="K20" s="38"/>
    </row>
    <row r="21" spans="1:11">
      <c r="A21" s="2">
        <v>160</v>
      </c>
      <c r="B21" s="2">
        <v>120</v>
      </c>
      <c r="C21" s="2"/>
      <c r="D21" s="4"/>
      <c r="E21" s="7">
        <f t="shared" si="1"/>
        <v>280</v>
      </c>
      <c r="F21" s="28" t="s">
        <v>18</v>
      </c>
      <c r="G21" s="24"/>
      <c r="H21" s="36">
        <f t="shared" si="0"/>
        <v>280</v>
      </c>
      <c r="I21" s="29">
        <v>508.98700000000002</v>
      </c>
      <c r="J21" s="37">
        <f t="shared" si="2"/>
        <v>181.78107142857144</v>
      </c>
      <c r="K21" s="30"/>
    </row>
    <row r="22" spans="1:11" ht="30">
      <c r="A22" s="2"/>
      <c r="B22" s="2"/>
      <c r="C22" s="2"/>
      <c r="D22" s="4"/>
      <c r="E22" s="7">
        <f t="shared" si="1"/>
        <v>0</v>
      </c>
      <c r="F22" s="28" t="s">
        <v>19</v>
      </c>
      <c r="G22" s="24"/>
      <c r="H22" s="36">
        <f t="shared" si="0"/>
        <v>0</v>
      </c>
      <c r="I22" s="29">
        <v>470.00400000000002</v>
      </c>
      <c r="J22" s="37"/>
      <c r="K22" s="30"/>
    </row>
    <row r="23" spans="1:11">
      <c r="A23" s="2">
        <v>40</v>
      </c>
      <c r="B23" s="2"/>
      <c r="C23" s="2">
        <v>80</v>
      </c>
      <c r="D23" s="4">
        <v>60</v>
      </c>
      <c r="E23" s="7">
        <f t="shared" si="1"/>
        <v>180</v>
      </c>
      <c r="F23" s="28" t="s">
        <v>20</v>
      </c>
      <c r="G23" s="24"/>
      <c r="H23" s="36">
        <f t="shared" si="0"/>
        <v>180</v>
      </c>
      <c r="I23" s="29">
        <v>388.63099999999997</v>
      </c>
      <c r="J23" s="37">
        <f t="shared" si="2"/>
        <v>215.9061111111111</v>
      </c>
      <c r="K23" s="30"/>
    </row>
    <row r="24" spans="1:11">
      <c r="A24" s="2">
        <v>80</v>
      </c>
      <c r="B24" s="2">
        <v>100</v>
      </c>
      <c r="C24" s="2">
        <v>80</v>
      </c>
      <c r="D24" s="4">
        <v>60</v>
      </c>
      <c r="E24" s="7">
        <f t="shared" si="1"/>
        <v>320</v>
      </c>
      <c r="F24" s="28" t="s">
        <v>21</v>
      </c>
      <c r="G24" s="24"/>
      <c r="H24" s="36">
        <f t="shared" si="0"/>
        <v>320</v>
      </c>
      <c r="I24" s="29">
        <v>364.75099999999998</v>
      </c>
      <c r="J24" s="37">
        <f t="shared" si="2"/>
        <v>113.98468749999999</v>
      </c>
      <c r="K24" s="30"/>
    </row>
    <row r="25" spans="1:11">
      <c r="A25" s="2">
        <v>20</v>
      </c>
      <c r="B25" s="2">
        <v>60</v>
      </c>
      <c r="C25" s="2">
        <v>80</v>
      </c>
      <c r="D25" s="4">
        <v>60</v>
      </c>
      <c r="E25" s="7">
        <f t="shared" si="1"/>
        <v>220</v>
      </c>
      <c r="F25" s="28" t="s">
        <v>22</v>
      </c>
      <c r="G25" s="24"/>
      <c r="H25" s="36">
        <f t="shared" si="0"/>
        <v>220</v>
      </c>
      <c r="I25" s="29">
        <v>310.62700000000001</v>
      </c>
      <c r="J25" s="37">
        <f t="shared" si="2"/>
        <v>141.19409090909093</v>
      </c>
      <c r="K25" s="30"/>
    </row>
    <row r="26" spans="1:11">
      <c r="A26" s="2"/>
      <c r="B26" s="2"/>
      <c r="C26" s="2"/>
      <c r="D26" s="4">
        <v>60</v>
      </c>
      <c r="E26" s="7">
        <f t="shared" si="1"/>
        <v>60</v>
      </c>
      <c r="F26" s="28" t="s">
        <v>23</v>
      </c>
      <c r="G26" s="24"/>
      <c r="H26" s="36">
        <f t="shared" si="0"/>
        <v>60</v>
      </c>
      <c r="I26" s="29">
        <v>186.40799999999999</v>
      </c>
      <c r="J26" s="37">
        <f t="shared" si="2"/>
        <v>310.67999999999995</v>
      </c>
      <c r="K26" s="30"/>
    </row>
    <row r="27" spans="1:11">
      <c r="A27" s="2">
        <v>80</v>
      </c>
      <c r="B27" s="2">
        <v>60</v>
      </c>
      <c r="C27" s="2">
        <v>60</v>
      </c>
      <c r="D27" s="4"/>
      <c r="E27" s="7">
        <f t="shared" si="1"/>
        <v>200</v>
      </c>
      <c r="F27" s="28" t="s">
        <v>24</v>
      </c>
      <c r="G27" s="24"/>
      <c r="H27" s="36">
        <f t="shared" si="0"/>
        <v>200</v>
      </c>
      <c r="I27" s="29">
        <v>174.30600000000001</v>
      </c>
      <c r="J27" s="37">
        <f t="shared" si="2"/>
        <v>87.153000000000006</v>
      </c>
      <c r="K27" s="30"/>
    </row>
    <row r="28" spans="1:11">
      <c r="A28" s="2"/>
      <c r="B28" s="2"/>
      <c r="C28" s="2"/>
      <c r="D28" s="4"/>
      <c r="E28" s="7">
        <f t="shared" si="1"/>
        <v>0</v>
      </c>
      <c r="F28" s="28" t="s">
        <v>25</v>
      </c>
      <c r="G28" s="24"/>
      <c r="H28" s="36">
        <f t="shared" si="0"/>
        <v>0</v>
      </c>
      <c r="I28" s="29">
        <v>161.768</v>
      </c>
      <c r="J28" s="37"/>
      <c r="K28" s="30"/>
    </row>
    <row r="29" spans="1:11">
      <c r="A29" s="2">
        <v>20</v>
      </c>
      <c r="B29" s="2">
        <v>40</v>
      </c>
      <c r="C29" s="2">
        <v>40</v>
      </c>
      <c r="D29" s="4">
        <v>40</v>
      </c>
      <c r="E29" s="7">
        <f t="shared" si="1"/>
        <v>140</v>
      </c>
      <c r="F29" s="28" t="s">
        <v>26</v>
      </c>
      <c r="G29" s="24"/>
      <c r="H29" s="36">
        <f t="shared" si="0"/>
        <v>140</v>
      </c>
      <c r="I29" s="29">
        <v>157.80600000000001</v>
      </c>
      <c r="J29" s="37">
        <f t="shared" si="2"/>
        <v>112.71857142857145</v>
      </c>
      <c r="K29" s="30"/>
    </row>
    <row r="30" spans="1:11">
      <c r="A30" s="2">
        <v>40</v>
      </c>
      <c r="B30" s="2"/>
      <c r="C30" s="2"/>
      <c r="D30" s="4">
        <v>40</v>
      </c>
      <c r="E30" s="7">
        <f t="shared" si="1"/>
        <v>80</v>
      </c>
      <c r="F30" s="28" t="s">
        <v>27</v>
      </c>
      <c r="G30" s="24"/>
      <c r="H30" s="36">
        <f t="shared" si="0"/>
        <v>80</v>
      </c>
      <c r="I30" s="29">
        <v>135.709</v>
      </c>
      <c r="J30" s="37">
        <f t="shared" si="2"/>
        <v>169.63624999999999</v>
      </c>
      <c r="K30" s="30"/>
    </row>
    <row r="31" spans="1:11">
      <c r="A31" s="2"/>
      <c r="B31" s="2"/>
      <c r="C31" s="2"/>
      <c r="D31" s="4">
        <v>40</v>
      </c>
      <c r="E31" s="7">
        <f t="shared" si="1"/>
        <v>40</v>
      </c>
      <c r="F31" s="28" t="s">
        <v>28</v>
      </c>
      <c r="G31" s="24"/>
      <c r="H31" s="36">
        <f t="shared" si="0"/>
        <v>40</v>
      </c>
      <c r="I31" s="29">
        <v>122.628</v>
      </c>
      <c r="J31" s="37">
        <f t="shared" si="2"/>
        <v>306.57</v>
      </c>
      <c r="K31" s="30"/>
    </row>
    <row r="32" spans="1:11">
      <c r="A32" s="2">
        <v>40</v>
      </c>
      <c r="B32" s="2">
        <v>40</v>
      </c>
      <c r="C32" s="2">
        <v>60</v>
      </c>
      <c r="D32" s="4">
        <v>180</v>
      </c>
      <c r="E32" s="7">
        <f t="shared" si="1"/>
        <v>320</v>
      </c>
      <c r="F32" s="28" t="s">
        <v>29</v>
      </c>
      <c r="G32" s="24"/>
      <c r="H32" s="36">
        <f t="shared" si="0"/>
        <v>320</v>
      </c>
      <c r="I32" s="29">
        <v>121.137</v>
      </c>
      <c r="J32" s="37">
        <f t="shared" si="2"/>
        <v>37.855312499999997</v>
      </c>
      <c r="K32" s="30"/>
    </row>
    <row r="33" spans="1:11">
      <c r="A33" s="2"/>
      <c r="B33" s="2"/>
      <c r="C33" s="2"/>
      <c r="D33" s="4"/>
      <c r="E33" s="7">
        <f t="shared" si="1"/>
        <v>0</v>
      </c>
      <c r="F33" s="28" t="s">
        <v>30</v>
      </c>
      <c r="G33" s="24"/>
      <c r="H33" s="36">
        <f t="shared" si="0"/>
        <v>0</v>
      </c>
      <c r="I33" s="29">
        <v>121.015</v>
      </c>
      <c r="J33" s="37"/>
      <c r="K33" s="30"/>
    </row>
    <row r="34" spans="1:11">
      <c r="A34" s="2"/>
      <c r="B34" s="2"/>
      <c r="C34" s="2"/>
      <c r="D34" s="4">
        <v>60</v>
      </c>
      <c r="E34" s="7">
        <f t="shared" si="1"/>
        <v>60</v>
      </c>
      <c r="F34" s="39" t="s">
        <v>31</v>
      </c>
      <c r="G34" s="24"/>
      <c r="H34" s="36">
        <f t="shared" si="0"/>
        <v>60</v>
      </c>
      <c r="I34" s="29">
        <v>101.39700000000001</v>
      </c>
      <c r="J34" s="37">
        <f t="shared" si="2"/>
        <v>168.995</v>
      </c>
      <c r="K34" s="30"/>
    </row>
    <row r="35" spans="1:11" ht="15" customHeight="1">
      <c r="A35" s="2"/>
      <c r="B35" s="2">
        <v>60</v>
      </c>
      <c r="C35" s="2">
        <v>260</v>
      </c>
      <c r="D35" s="2">
        <v>80</v>
      </c>
      <c r="E35" s="7">
        <f>D35+C35+B35+A35</f>
        <v>400</v>
      </c>
      <c r="F35" s="40" t="s">
        <v>41</v>
      </c>
      <c r="G35" s="24"/>
      <c r="H35" s="36">
        <f t="shared" si="0"/>
        <v>400</v>
      </c>
      <c r="I35" s="41">
        <v>577.37099999999998</v>
      </c>
      <c r="J35" s="41">
        <f>I35/H35*100</f>
        <v>144.34275</v>
      </c>
      <c r="K35" s="30"/>
    </row>
    <row r="36" spans="1:11" ht="15" customHeight="1">
      <c r="A36" s="2"/>
      <c r="B36" s="2"/>
      <c r="C36" s="2"/>
      <c r="D36" s="2"/>
      <c r="E36" s="7">
        <f t="shared" ref="E36" si="3">D36+C36+B36+A36</f>
        <v>0</v>
      </c>
      <c r="F36" s="40" t="s">
        <v>43</v>
      </c>
      <c r="G36" s="24"/>
      <c r="H36" s="36">
        <f t="shared" si="0"/>
        <v>0</v>
      </c>
      <c r="I36" s="41">
        <v>476.904</v>
      </c>
      <c r="J36" s="41"/>
      <c r="K36" s="30"/>
    </row>
    <row r="37" spans="1:11" ht="15.75">
      <c r="A37" s="2">
        <v>60</v>
      </c>
      <c r="B37" s="2">
        <v>400</v>
      </c>
      <c r="C37" s="2">
        <v>320</v>
      </c>
      <c r="D37" s="6">
        <v>270</v>
      </c>
      <c r="E37" s="8">
        <f t="shared" si="1"/>
        <v>1050</v>
      </c>
      <c r="F37" s="42" t="s">
        <v>33</v>
      </c>
      <c r="G37" s="24"/>
      <c r="H37" s="36">
        <f t="shared" si="0"/>
        <v>1050</v>
      </c>
      <c r="I37" s="43">
        <v>540</v>
      </c>
      <c r="J37" s="37">
        <f t="shared" si="2"/>
        <v>51.428571428571423</v>
      </c>
      <c r="K37" s="30"/>
    </row>
    <row r="38" spans="1:11" ht="28.5" customHeight="1" thickBot="1">
      <c r="A38" s="1">
        <f>SUM(A4:A37)</f>
        <v>3695</v>
      </c>
      <c r="B38" s="1">
        <f>SUM(B4:B37)</f>
        <v>9240</v>
      </c>
      <c r="C38" s="1">
        <f>SUM(C4:C37)</f>
        <v>8485</v>
      </c>
      <c r="D38" s="1">
        <f>SUM(D4:D37)</f>
        <v>7265</v>
      </c>
      <c r="E38" s="7">
        <f t="shared" si="1"/>
        <v>28685</v>
      </c>
      <c r="F38" s="44" t="s">
        <v>34</v>
      </c>
      <c r="G38" s="45">
        <f>SUM(G4:G37)</f>
        <v>0</v>
      </c>
      <c r="H38" s="46">
        <f t="shared" si="0"/>
        <v>28685</v>
      </c>
      <c r="I38" s="47">
        <f>SUM(I4:I37)</f>
        <v>80365.809999999969</v>
      </c>
      <c r="J38" s="59">
        <f>(I38-I33-I28-I22-I14)/H38*100</f>
        <v>273.16832839463126</v>
      </c>
      <c r="K38" s="48">
        <f>SUM(K4:K37)</f>
        <v>66054.287000000011</v>
      </c>
    </row>
    <row r="39" spans="1:11" ht="66.75" customHeight="1">
      <c r="D39" s="2"/>
      <c r="E39" s="7">
        <f t="shared" si="1"/>
        <v>0</v>
      </c>
      <c r="F39" s="49" t="s">
        <v>50</v>
      </c>
      <c r="G39" s="18"/>
      <c r="H39" s="19" t="s">
        <v>61</v>
      </c>
      <c r="I39" s="20" t="s">
        <v>59</v>
      </c>
      <c r="J39" s="21" t="s">
        <v>62</v>
      </c>
      <c r="K39" s="22" t="s">
        <v>60</v>
      </c>
    </row>
    <row r="40" spans="1:11">
      <c r="A40" s="2">
        <v>220</v>
      </c>
      <c r="B40" s="2">
        <v>410</v>
      </c>
      <c r="C40" s="2">
        <v>490</v>
      </c>
      <c r="D40" s="2">
        <v>400</v>
      </c>
      <c r="E40" s="7">
        <f t="shared" si="1"/>
        <v>1520</v>
      </c>
      <c r="F40" s="40" t="s">
        <v>35</v>
      </c>
      <c r="G40" s="24"/>
      <c r="H40" s="36">
        <f t="shared" ref="H40:H58" si="4">E40</f>
        <v>1520</v>
      </c>
      <c r="I40" s="41">
        <v>3127.8939999999998</v>
      </c>
      <c r="J40" s="41">
        <f>I40/H40*100</f>
        <v>205.78249999999997</v>
      </c>
      <c r="K40" s="38">
        <v>8221.0879999999997</v>
      </c>
    </row>
    <row r="41" spans="1:11" ht="30">
      <c r="A41" s="2">
        <v>460</v>
      </c>
      <c r="B41" s="2">
        <v>240</v>
      </c>
      <c r="C41" s="2">
        <v>180</v>
      </c>
      <c r="D41" s="2">
        <v>120</v>
      </c>
      <c r="E41" s="7">
        <f t="shared" si="1"/>
        <v>1000</v>
      </c>
      <c r="F41" s="40" t="s">
        <v>36</v>
      </c>
      <c r="G41" s="24"/>
      <c r="H41" s="36">
        <f t="shared" si="4"/>
        <v>1000</v>
      </c>
      <c r="I41" s="41">
        <v>1563.4749999999999</v>
      </c>
      <c r="J41" s="41">
        <f t="shared" ref="J41:J57" si="5">I41/H41*100</f>
        <v>156.3475</v>
      </c>
      <c r="K41" s="38">
        <v>7742.826</v>
      </c>
    </row>
    <row r="42" spans="1:11">
      <c r="A42" s="2">
        <v>20</v>
      </c>
      <c r="B42" s="2">
        <v>40</v>
      </c>
      <c r="C42" s="2"/>
      <c r="D42" s="2"/>
      <c r="E42" s="7">
        <f t="shared" si="1"/>
        <v>60</v>
      </c>
      <c r="F42" s="40" t="s">
        <v>37</v>
      </c>
      <c r="G42" s="24"/>
      <c r="H42" s="36">
        <f t="shared" si="4"/>
        <v>60</v>
      </c>
      <c r="I42" s="41">
        <v>1050.4770000000001</v>
      </c>
      <c r="J42" s="41">
        <f t="shared" si="5"/>
        <v>1750.7950000000001</v>
      </c>
      <c r="K42" s="38"/>
    </row>
    <row r="43" spans="1:11">
      <c r="A43" s="2"/>
      <c r="B43" s="2"/>
      <c r="C43" s="2">
        <v>60</v>
      </c>
      <c r="D43" s="2">
        <v>20</v>
      </c>
      <c r="E43" s="7">
        <f t="shared" si="1"/>
        <v>80</v>
      </c>
      <c r="F43" s="40" t="s">
        <v>38</v>
      </c>
      <c r="G43" s="24"/>
      <c r="H43" s="36">
        <f t="shared" si="4"/>
        <v>80</v>
      </c>
      <c r="I43" s="41">
        <v>869.20899999999995</v>
      </c>
      <c r="J43" s="41">
        <f t="shared" si="5"/>
        <v>1086.5112499999998</v>
      </c>
      <c r="K43" s="38"/>
    </row>
    <row r="44" spans="1:11">
      <c r="A44" s="2"/>
      <c r="B44" s="2"/>
      <c r="C44" s="2">
        <v>60</v>
      </c>
      <c r="D44" s="2">
        <v>20</v>
      </c>
      <c r="E44" s="7">
        <f t="shared" si="1"/>
        <v>80</v>
      </c>
      <c r="F44" s="40" t="s">
        <v>39</v>
      </c>
      <c r="G44" s="24"/>
      <c r="H44" s="36">
        <f t="shared" si="4"/>
        <v>80</v>
      </c>
      <c r="I44" s="41">
        <v>703.673</v>
      </c>
      <c r="J44" s="41">
        <f t="shared" si="5"/>
        <v>879.59124999999995</v>
      </c>
      <c r="K44" s="38"/>
    </row>
    <row r="45" spans="1:11">
      <c r="A45" s="2">
        <v>40</v>
      </c>
      <c r="B45" s="2">
        <v>60</v>
      </c>
      <c r="C45" s="2"/>
      <c r="D45" s="2"/>
      <c r="E45" s="7">
        <f t="shared" si="1"/>
        <v>100</v>
      </c>
      <c r="F45" s="40" t="s">
        <v>40</v>
      </c>
      <c r="G45" s="24"/>
      <c r="H45" s="36">
        <f t="shared" si="4"/>
        <v>100</v>
      </c>
      <c r="I45" s="41">
        <v>650.43600000000004</v>
      </c>
      <c r="J45" s="41">
        <f t="shared" si="5"/>
        <v>650.43600000000004</v>
      </c>
      <c r="K45" s="38"/>
    </row>
    <row r="46" spans="1:11">
      <c r="A46" s="2"/>
      <c r="B46" s="2"/>
      <c r="C46" s="2"/>
      <c r="D46" s="4">
        <v>40</v>
      </c>
      <c r="E46" s="7">
        <f>D46+C46+B46+A46</f>
        <v>40</v>
      </c>
      <c r="F46" s="28" t="s">
        <v>17</v>
      </c>
      <c r="G46" s="24"/>
      <c r="H46" s="36">
        <f t="shared" si="4"/>
        <v>40</v>
      </c>
      <c r="I46" s="29">
        <v>636.90899999999999</v>
      </c>
      <c r="J46" s="37">
        <f>I46/H46*100</f>
        <v>1592.2725</v>
      </c>
      <c r="K46" s="38">
        <v>1435</v>
      </c>
    </row>
    <row r="47" spans="1:11">
      <c r="A47" s="2"/>
      <c r="B47" s="2"/>
      <c r="C47" s="2"/>
      <c r="D47" s="2"/>
      <c r="E47" s="7">
        <f t="shared" si="1"/>
        <v>0</v>
      </c>
      <c r="F47" s="40" t="s">
        <v>42</v>
      </c>
      <c r="G47" s="24"/>
      <c r="H47" s="36">
        <f t="shared" si="4"/>
        <v>0</v>
      </c>
      <c r="I47" s="41">
        <v>515.05899999999997</v>
      </c>
      <c r="J47" s="41"/>
      <c r="K47" s="38"/>
    </row>
    <row r="48" spans="1:11">
      <c r="A48" s="2"/>
      <c r="B48" s="2"/>
      <c r="C48" s="2"/>
      <c r="D48" s="2"/>
      <c r="E48" s="7">
        <f t="shared" si="1"/>
        <v>0</v>
      </c>
      <c r="F48" s="40" t="s">
        <v>43</v>
      </c>
      <c r="G48" s="24"/>
      <c r="H48" s="36">
        <f t="shared" si="4"/>
        <v>0</v>
      </c>
      <c r="I48" s="41">
        <v>476.904</v>
      </c>
      <c r="J48" s="41"/>
      <c r="K48" s="38"/>
    </row>
    <row r="49" spans="1:11">
      <c r="A49" s="2"/>
      <c r="B49" s="2"/>
      <c r="C49" s="2"/>
      <c r="D49" s="2">
        <v>60</v>
      </c>
      <c r="E49" s="7">
        <f t="shared" si="1"/>
        <v>60</v>
      </c>
      <c r="F49" s="40" t="s">
        <v>44</v>
      </c>
      <c r="G49" s="24"/>
      <c r="H49" s="36">
        <f t="shared" si="4"/>
        <v>60</v>
      </c>
      <c r="I49" s="41">
        <v>459.47300000000001</v>
      </c>
      <c r="J49" s="41">
        <f t="shared" si="5"/>
        <v>765.7883333333333</v>
      </c>
      <c r="K49" s="38"/>
    </row>
    <row r="50" spans="1:11">
      <c r="A50" s="2">
        <v>260</v>
      </c>
      <c r="B50" s="2">
        <v>200</v>
      </c>
      <c r="C50" s="2">
        <v>120</v>
      </c>
      <c r="D50" s="2">
        <v>120</v>
      </c>
      <c r="E50" s="7">
        <f t="shared" si="1"/>
        <v>700</v>
      </c>
      <c r="F50" s="40" t="s">
        <v>45</v>
      </c>
      <c r="G50" s="24"/>
      <c r="H50" s="36">
        <f t="shared" si="4"/>
        <v>700</v>
      </c>
      <c r="I50" s="41">
        <v>330.02600000000001</v>
      </c>
      <c r="J50" s="41">
        <f t="shared" si="5"/>
        <v>47.146571428571434</v>
      </c>
      <c r="K50" s="38"/>
    </row>
    <row r="51" spans="1:11">
      <c r="A51" s="2">
        <v>60</v>
      </c>
      <c r="B51" s="2"/>
      <c r="C51" s="2"/>
      <c r="D51" s="2">
        <v>100</v>
      </c>
      <c r="E51" s="7">
        <f t="shared" si="1"/>
        <v>160</v>
      </c>
      <c r="F51" s="40" t="s">
        <v>46</v>
      </c>
      <c r="G51" s="24"/>
      <c r="H51" s="36">
        <f t="shared" si="4"/>
        <v>160</v>
      </c>
      <c r="I51" s="41">
        <v>273.76799999999997</v>
      </c>
      <c r="J51" s="41">
        <f t="shared" si="5"/>
        <v>171.10499999999996</v>
      </c>
      <c r="K51" s="38"/>
    </row>
    <row r="52" spans="1:11">
      <c r="A52" s="2">
        <v>40</v>
      </c>
      <c r="B52" s="2">
        <v>60</v>
      </c>
      <c r="C52" s="2">
        <v>40</v>
      </c>
      <c r="D52" s="2">
        <v>60</v>
      </c>
      <c r="E52" s="7">
        <f t="shared" si="1"/>
        <v>200</v>
      </c>
      <c r="F52" s="40" t="s">
        <v>47</v>
      </c>
      <c r="G52" s="24"/>
      <c r="H52" s="36">
        <f t="shared" si="4"/>
        <v>200</v>
      </c>
      <c r="I52" s="41">
        <v>186.98699999999999</v>
      </c>
      <c r="J52" s="41">
        <f t="shared" si="5"/>
        <v>93.493499999999997</v>
      </c>
      <c r="K52" s="38"/>
    </row>
    <row r="53" spans="1:11">
      <c r="A53" s="2"/>
      <c r="B53" s="2"/>
      <c r="C53" s="2">
        <v>60</v>
      </c>
      <c r="D53" s="2">
        <v>60</v>
      </c>
      <c r="E53" s="7">
        <f t="shared" si="1"/>
        <v>120</v>
      </c>
      <c r="F53" s="40" t="s">
        <v>48</v>
      </c>
      <c r="G53" s="24"/>
      <c r="H53" s="36">
        <f t="shared" si="4"/>
        <v>120</v>
      </c>
      <c r="I53" s="41">
        <v>110.491</v>
      </c>
      <c r="J53" s="41">
        <f t="shared" si="5"/>
        <v>92.075833333333335</v>
      </c>
      <c r="K53" s="38"/>
    </row>
    <row r="54" spans="1:11">
      <c r="A54" s="2">
        <v>20</v>
      </c>
      <c r="B54" s="2">
        <v>20</v>
      </c>
      <c r="C54" s="2">
        <v>20</v>
      </c>
      <c r="D54" s="2"/>
      <c r="E54" s="7">
        <f t="shared" si="1"/>
        <v>60</v>
      </c>
      <c r="F54" s="40" t="s">
        <v>49</v>
      </c>
      <c r="G54" s="24"/>
      <c r="H54" s="36">
        <f t="shared" si="4"/>
        <v>60</v>
      </c>
      <c r="I54" s="41">
        <v>109.26</v>
      </c>
      <c r="J54" s="41">
        <f t="shared" si="5"/>
        <v>182.10000000000002</v>
      </c>
      <c r="K54" s="38"/>
    </row>
    <row r="55" spans="1:11" ht="15" customHeight="1">
      <c r="A55" s="2"/>
      <c r="B55" s="2"/>
      <c r="C55" s="2"/>
      <c r="D55" s="2"/>
      <c r="E55" s="7">
        <f t="shared" si="1"/>
        <v>0</v>
      </c>
      <c r="F55" s="50" t="s">
        <v>56</v>
      </c>
      <c r="G55" s="24"/>
      <c r="H55" s="36">
        <f t="shared" si="4"/>
        <v>0</v>
      </c>
      <c r="I55" s="51"/>
      <c r="J55" s="41"/>
      <c r="K55" s="38">
        <v>515.81200000000001</v>
      </c>
    </row>
    <row r="56" spans="1:11" ht="15" customHeight="1">
      <c r="A56" s="2"/>
      <c r="B56" s="2"/>
      <c r="C56" s="2"/>
      <c r="D56" s="2"/>
      <c r="E56" s="7">
        <f t="shared" si="1"/>
        <v>0</v>
      </c>
      <c r="F56" s="52" t="s">
        <v>57</v>
      </c>
      <c r="G56" s="24"/>
      <c r="H56" s="36">
        <f t="shared" si="4"/>
        <v>0</v>
      </c>
      <c r="I56" s="51"/>
      <c r="J56" s="41"/>
      <c r="K56" s="38">
        <v>9511.2829999999994</v>
      </c>
    </row>
    <row r="57" spans="1:11">
      <c r="A57">
        <v>40</v>
      </c>
      <c r="B57">
        <v>300</v>
      </c>
      <c r="C57" s="5">
        <v>240</v>
      </c>
      <c r="D57">
        <v>240</v>
      </c>
      <c r="E57" s="7">
        <f t="shared" si="1"/>
        <v>820</v>
      </c>
      <c r="F57" s="40" t="s">
        <v>51</v>
      </c>
      <c r="G57" s="24"/>
      <c r="H57" s="36">
        <f t="shared" si="4"/>
        <v>820</v>
      </c>
      <c r="I57" s="41">
        <v>455</v>
      </c>
      <c r="J57" s="41">
        <f t="shared" si="5"/>
        <v>55.487804878048784</v>
      </c>
      <c r="K57" s="30"/>
    </row>
    <row r="58" spans="1:11" ht="21.75" thickBot="1">
      <c r="A58" s="3">
        <f t="shared" ref="A58:D58" si="6">SUM(A40:A57)</f>
        <v>1160</v>
      </c>
      <c r="B58" s="3">
        <f t="shared" si="6"/>
        <v>1330</v>
      </c>
      <c r="C58" s="3">
        <f t="shared" si="6"/>
        <v>1270</v>
      </c>
      <c r="D58" s="3">
        <f t="shared" si="6"/>
        <v>1240</v>
      </c>
      <c r="E58" s="7">
        <f t="shared" si="1"/>
        <v>5000</v>
      </c>
      <c r="F58" s="44" t="s">
        <v>34</v>
      </c>
      <c r="G58" s="53">
        <f>SUM(G40:G57)</f>
        <v>0</v>
      </c>
      <c r="H58" s="9">
        <f t="shared" si="4"/>
        <v>5000</v>
      </c>
      <c r="I58" s="10">
        <f>SUM(I40:I57)</f>
        <v>11519.040999999997</v>
      </c>
      <c r="J58" s="10">
        <f>(I58-I48-I47)/H58*100</f>
        <v>210.54155999999998</v>
      </c>
      <c r="K58" s="11">
        <f>SUM(K40:K57)</f>
        <v>27426.009000000002</v>
      </c>
    </row>
    <row r="59" spans="1:11">
      <c r="E59" s="7">
        <f t="shared" si="1"/>
        <v>0</v>
      </c>
      <c r="F59" s="60" t="s">
        <v>52</v>
      </c>
      <c r="G59" s="18"/>
      <c r="H59" s="61"/>
      <c r="I59" s="62"/>
      <c r="J59" s="62"/>
      <c r="K59" s="63"/>
    </row>
    <row r="60" spans="1:11" ht="15" customHeight="1">
      <c r="E60" s="7">
        <f t="shared" si="1"/>
        <v>0</v>
      </c>
      <c r="F60" s="40" t="s">
        <v>53</v>
      </c>
      <c r="G60" s="24"/>
      <c r="H60" s="25"/>
      <c r="I60" s="54">
        <v>32.228000000000002</v>
      </c>
      <c r="J60" s="54"/>
      <c r="K60" s="30"/>
    </row>
    <row r="61" spans="1:11">
      <c r="E61" s="7">
        <f t="shared" si="1"/>
        <v>0</v>
      </c>
      <c r="F61" s="39" t="s">
        <v>34</v>
      </c>
      <c r="G61" s="24"/>
      <c r="H61" s="25"/>
      <c r="I61" s="54">
        <f>SUM(I60:I60)</f>
        <v>32.228000000000002</v>
      </c>
      <c r="J61" s="54"/>
      <c r="K61" s="30"/>
    </row>
    <row r="62" spans="1:11" ht="15.75">
      <c r="E62" s="7">
        <f t="shared" si="1"/>
        <v>0</v>
      </c>
      <c r="F62" s="50" t="s">
        <v>55</v>
      </c>
      <c r="G62" s="24"/>
      <c r="H62" s="25"/>
      <c r="I62" s="51"/>
      <c r="J62" s="51"/>
      <c r="K62" s="38">
        <v>2737.3989999999999</v>
      </c>
    </row>
    <row r="63" spans="1:11" ht="21.75" thickBot="1">
      <c r="A63" s="1">
        <f>A61+A58+A38</f>
        <v>4855</v>
      </c>
      <c r="B63" s="1">
        <f>B61+B58+B38</f>
        <v>10570</v>
      </c>
      <c r="C63" s="1">
        <f>C61+C58+C38</f>
        <v>9755</v>
      </c>
      <c r="D63" s="1">
        <f>D61+D58+D38</f>
        <v>8505</v>
      </c>
      <c r="E63" s="7">
        <f t="shared" si="1"/>
        <v>33685</v>
      </c>
      <c r="F63" s="44" t="s">
        <v>34</v>
      </c>
      <c r="G63" s="45">
        <f>G61+G58+G38</f>
        <v>0</v>
      </c>
      <c r="H63" s="47">
        <f>H61+H58+H38</f>
        <v>33685</v>
      </c>
      <c r="I63" s="47">
        <f>I61+I58+I38</f>
        <v>91917.078999999969</v>
      </c>
      <c r="J63" s="47"/>
      <c r="K63" s="48">
        <f>K62+K58+K38</f>
        <v>96217.695000000007</v>
      </c>
    </row>
    <row r="64" spans="1:11">
      <c r="A64">
        <v>4855</v>
      </c>
      <c r="B64">
        <v>10570</v>
      </c>
      <c r="C64">
        <v>9755</v>
      </c>
      <c r="D64">
        <v>8505</v>
      </c>
    </row>
    <row r="65" spans="9:10">
      <c r="I65" s="12" t="s">
        <v>63</v>
      </c>
      <c r="J65" s="13">
        <f>I38</f>
        <v>80365.809999999969</v>
      </c>
    </row>
    <row r="66" spans="9:10">
      <c r="I66" s="12" t="str">
        <f>F39</f>
        <v>Покупці за меж Рахівського району</v>
      </c>
      <c r="J66" s="14">
        <f>I58</f>
        <v>11519.040999999997</v>
      </c>
    </row>
    <row r="67" spans="9:10" ht="210">
      <c r="I67" s="16" t="s">
        <v>64</v>
      </c>
      <c r="J67" s="13">
        <f>K38</f>
        <v>66054.287000000011</v>
      </c>
    </row>
    <row r="68" spans="9:10" ht="105">
      <c r="I68" s="16" t="s">
        <v>65</v>
      </c>
      <c r="J68" s="14">
        <f>K58</f>
        <v>27426.009000000002</v>
      </c>
    </row>
    <row r="69" spans="9:10">
      <c r="I69" s="15"/>
    </row>
  </sheetData>
  <mergeCells count="1">
    <mergeCell ref="F1:V1"/>
  </mergeCells>
  <pageMargins left="0.51181102362204722" right="0.31496062992125984" top="0.74803149606299213" bottom="0.74803149606299213" header="0.31496062992125984" footer="0.31496062992125984"/>
  <pageSetup paperSize="9" scale="49" orientation="portrait" verticalDpi="0" r:id="rId1"/>
  <rowBreaks count="1" manualBreakCount="1">
    <brk id="38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Адмiн</cp:lastModifiedBy>
  <cp:lastPrinted>2017-02-03T08:35:41Z</cp:lastPrinted>
  <dcterms:created xsi:type="dcterms:W3CDTF">2017-01-10T11:46:02Z</dcterms:created>
  <dcterms:modified xsi:type="dcterms:W3CDTF">2017-02-14T14:43:13Z</dcterms:modified>
</cp:coreProperties>
</file>